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tcprofiles\usersprofiles$\tc518557\Desktop\"/>
    </mc:Choice>
  </mc:AlternateContent>
  <xr:revisionPtr revIDLastSave="0" documentId="10_ncr:100000_{B0B8676A-1C2F-477E-BDD7-B2C909F5F631}" xr6:coauthVersionLast="31" xr6:coauthVersionMax="31" xr10:uidLastSave="{00000000-0000-0000-0000-000000000000}"/>
  <bookViews>
    <workbookView xWindow="0" yWindow="0" windowWidth="21570" windowHeight="8100" activeTab="1" xr2:uid="{4E13C5D5-ADA6-4145-897A-9FBF511E6A97}"/>
  </bookViews>
  <sheets>
    <sheet name="Aderência a padrão" sheetId="1" r:id="rId1"/>
    <sheet name="Proporção" sheetId="2" r:id="rId2"/>
    <sheet name="Planilha1" sheetId="3" r:id="rId3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3" l="1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9" i="3"/>
  <c r="E16" i="2" l="1"/>
  <c r="I16" i="2"/>
  <c r="M16" i="2"/>
  <c r="I11" i="2"/>
  <c r="E11" i="2"/>
  <c r="M11" i="2"/>
  <c r="K16" i="2"/>
  <c r="L11" i="2"/>
  <c r="L16" i="2" s="1"/>
  <c r="K11" i="2"/>
  <c r="D11" i="2"/>
  <c r="D16" i="2" s="1"/>
  <c r="G11" i="2"/>
  <c r="G16" i="2" s="1"/>
  <c r="H11" i="2"/>
  <c r="H16" i="2" s="1"/>
  <c r="C11" i="2"/>
  <c r="C16" i="2" s="1"/>
  <c r="H32" i="1"/>
  <c r="F32" i="1"/>
  <c r="D32" i="1"/>
  <c r="H29" i="1"/>
  <c r="F29" i="1"/>
  <c r="D29" i="1"/>
  <c r="H14" i="1"/>
  <c r="H11" i="1"/>
  <c r="F14" i="1"/>
  <c r="F11" i="1"/>
  <c r="D14" i="1"/>
  <c r="D11" i="1"/>
</calcChain>
</file>

<file path=xl/sharedStrings.xml><?xml version="1.0" encoding="utf-8"?>
<sst xmlns="http://schemas.openxmlformats.org/spreadsheetml/2006/main" count="115" uniqueCount="90">
  <si>
    <t>Elementos da amostra com sucesso</t>
  </si>
  <si>
    <t>Tamanho da Amostra</t>
  </si>
  <si>
    <t>Proporção máxima tolerada de elementos com inconformidades</t>
  </si>
  <si>
    <t>Elementos inconformes</t>
  </si>
  <si>
    <t>DISTRIBUIÇÃO BINOMIAL</t>
  </si>
  <si>
    <t>Teste 1</t>
  </si>
  <si>
    <t>Teste 2</t>
  </si>
  <si>
    <t>Aumentar amostra</t>
  </si>
  <si>
    <t>Teste 3</t>
  </si>
  <si>
    <t>Auditoria</t>
  </si>
  <si>
    <t>Estatística</t>
  </si>
  <si>
    <t>Quantidade de elementos da amostra</t>
  </si>
  <si>
    <t>Solução 1: aumentar o tamanho da amostra</t>
  </si>
  <si>
    <r>
      <t xml:space="preserve">Qual a probabilidade de encontrar "X" elementos inconformes em uma amostra com "Y" elementos, pertença a uma </t>
    </r>
    <r>
      <rPr>
        <b/>
        <sz val="10"/>
        <color theme="1"/>
        <rFont val="Arial"/>
        <family val="2"/>
      </rPr>
      <t>população que tenha uma proporção de inconformidades igual ou acima da máxima tolerada</t>
    </r>
    <r>
      <rPr>
        <sz val="10"/>
        <color theme="1"/>
        <rFont val="Arial"/>
        <family val="2"/>
      </rPr>
      <t>?</t>
    </r>
  </si>
  <si>
    <t>Original</t>
  </si>
  <si>
    <t>Aumentar a tolerância</t>
  </si>
  <si>
    <t xml:space="preserve">Probabilidade de "sucesso" </t>
  </si>
  <si>
    <t>Probabilidade de "fracasso"</t>
  </si>
  <si>
    <t>Objeto &amp; Critério</t>
  </si>
  <si>
    <t>Análise de Risco</t>
  </si>
  <si>
    <t>Extensão &amp; Limites</t>
  </si>
  <si>
    <t>Dada essa situação, qual a probabilidade do município de São Jorge do Sul ter mais que 3% do total das despesas com MDE em desconformidade com a LDB?</t>
  </si>
  <si>
    <t>Solução 2: aumentar a tolerância à não conformidade</t>
  </si>
  <si>
    <t>População</t>
  </si>
  <si>
    <t>Total de atos administrativos</t>
  </si>
  <si>
    <t>DISTRIBUIÇÃO HIPERGEOMÉTRICA (válido para população pequena)</t>
  </si>
  <si>
    <t>Grau de confiança</t>
  </si>
  <si>
    <t>Estatística Z</t>
  </si>
  <si>
    <t>Erro Amostral</t>
  </si>
  <si>
    <t>Proporção estimada</t>
  </si>
  <si>
    <t>Tamanho da amostra</t>
  </si>
  <si>
    <t>Amostra ajustada</t>
  </si>
  <si>
    <t>Situação 1</t>
  </si>
  <si>
    <t>Situação 2</t>
  </si>
  <si>
    <t>Situação 3</t>
  </si>
  <si>
    <t>População (Qtde. de municípios)</t>
  </si>
  <si>
    <r>
      <rPr>
        <b/>
        <sz val="10"/>
        <color theme="1"/>
        <rFont val="Arial"/>
        <family val="2"/>
      </rPr>
      <t>Situação 1</t>
    </r>
    <r>
      <rPr>
        <sz val="10"/>
        <color theme="1"/>
        <rFont val="Arial"/>
        <family val="2"/>
      </rPr>
      <t>: A coordenação de fiscalização definiu que o risco da proporção estimada ser diferente da real deve ser baixo e que o erro amostral deve ser mínimo, isso a levou a fixar a o grau de confiança em 95% e o erro amostral de 2%. No entanto, isso resulta em uma amostra muito grande (306 dos 350 municípios, 87% do total). Com um erro amostral tolerado tão pequeno, por mais que o grau de confiança seja diminuído, o tamanho da amostra continua grande.</t>
    </r>
  </si>
  <si>
    <r>
      <rPr>
        <b/>
        <sz val="10"/>
        <color theme="1"/>
        <rFont val="Arial"/>
        <family val="2"/>
      </rPr>
      <t>Situação 2</t>
    </r>
    <r>
      <rPr>
        <sz val="10"/>
        <color theme="1"/>
        <rFont val="Arial"/>
        <family val="2"/>
      </rPr>
      <t>: Com a impossibilidade de fiscalizar tantos municípios, a coordenação de fiscalização definiu que o risco da proporção estimada ser diferente da real deve continuar a ser baixo e o erro amostral pode ser maior, isso a levou a fixar a o grau de confiança em 90% e o erro amostral de 5%. Isso resulta em uma amostra significativamente menor mas, ainda assim, grande (153 dos 350 municípios, 44% do total). O risco de da proporção estimada ser diferente é baixo (10%) e a variação tolerada da proporção estimada é relativamente pequena (5%), se esses critérios forem afrouxados, o tamanho da amostra pode diminuir ainda mais.</t>
    </r>
  </si>
  <si>
    <r>
      <t xml:space="preserve">A coordenação de fiscalização do Tribunal de Contas do Estado do Rio Grande do Oeste, que possui 350 municípios, precisa definir a quantidade de municípios que serão fiscalizados para validar as respostas de um questionário. O objetivo é </t>
    </r>
    <r>
      <rPr>
        <b/>
        <sz val="10"/>
        <color theme="1"/>
        <rFont val="Arial"/>
        <family val="2"/>
      </rPr>
      <t>verificar a proporção das respostas ao questionário e estender o resultado para o total de municípios do Estado</t>
    </r>
    <r>
      <rPr>
        <sz val="10"/>
        <color theme="1"/>
        <rFont val="Arial"/>
        <family val="2"/>
      </rPr>
      <t xml:space="preserve">, para isso é necessário definir previamente:
(i) o </t>
    </r>
    <r>
      <rPr>
        <b/>
        <u/>
        <sz val="10"/>
        <color theme="1"/>
        <rFont val="Arial"/>
        <family val="2"/>
      </rPr>
      <t>grau de confiança</t>
    </r>
    <r>
      <rPr>
        <sz val="10"/>
        <color theme="1"/>
        <rFont val="Arial"/>
        <family val="2"/>
      </rPr>
      <t xml:space="preserve">: que dirá a probabilidade de se encontrar a mesma proporção, dentro do erro amostral fixado, se a amostra for repetida outras vezes (ou seja, é como se fosse o "grau de comparabilidade" se o mesmo trabalho for feito por outra equipe, com outra amostra; ou ainda, no seu inverso, o risco da proporção estimada ser diferente da proporção real, dada a variação tolerada - erro amostral);
(ii) o </t>
    </r>
    <r>
      <rPr>
        <b/>
        <u/>
        <sz val="10"/>
        <color theme="1"/>
        <rFont val="Arial"/>
        <family val="2"/>
      </rPr>
      <t>erro amostral</t>
    </r>
    <r>
      <rPr>
        <sz val="10"/>
        <color theme="1"/>
        <rFont val="Arial"/>
        <family val="2"/>
      </rPr>
      <t>: que dirá a tolerância de variação da proporção estimada em relação à proporção real.</t>
    </r>
  </si>
  <si>
    <r>
      <rPr>
        <b/>
        <sz val="10"/>
        <color theme="1"/>
        <rFont val="Arial"/>
        <family val="2"/>
      </rPr>
      <t>Situação 3</t>
    </r>
    <r>
      <rPr>
        <sz val="10"/>
        <color theme="1"/>
        <rFont val="Arial"/>
        <family val="2"/>
      </rPr>
      <t>: Com intenção de reduzir ainda mais a amostra, controlando o risco da proporção estimada ser diferente da proporção real, a coordenação de fiscalização fixou o grau de confiança em 90% e aumentou o erro amostral para 10%. O tamanho da amostra se reduz em quase dois terços (cai de 153 para 57 municípios, 16% do total). Para fins de teste, diminuiu-se o grau de confiança para 80%, fazendo com que a amostra se reduzisse ainda mais (37 municípios, pouco mais de 10% do total). O afrouxamento desses critérios vão reduzindo gradativamente o tamanho da amostra, porém a variação da porporção estimada e a probabilidade de resultados diferentes da proporção real vão aumentando.</t>
    </r>
  </si>
  <si>
    <t>O auditor João da Silva chegou ao município de São Jorge do Sul para verificar se as suas despesas com Manutenção e Desenvolvimento da Educação (MDE) obedecem aos critérios estabelecidos na Lei de Diretrizes e Bases da Educação (LDB).</t>
  </si>
  <si>
    <t>A orientação da coordenação de fiscalização do seu Tribunal de Contas é que se tolere, no máximo, 3% do total de despesas com MDE estejam em desconformidade com a LDB. Há ainda uma orientação para se verificar as despesas por amostragem, dada a impossibilidade de verificá-las na sua totalidade. João da Silva escolheu aleatoriamente 50 despesas para analisar e não encontrou nenhuma inconformidade com o critério estabelecido.</t>
  </si>
  <si>
    <t>Minas Gerais</t>
  </si>
  <si>
    <t>São Paulo</t>
  </si>
  <si>
    <t>Bahia</t>
  </si>
  <si>
    <t>Paraná</t>
  </si>
  <si>
    <t>Santa Catarina</t>
  </si>
  <si>
    <t>Goiás</t>
  </si>
  <si>
    <t>Piauí</t>
  </si>
  <si>
    <t>Paraíba</t>
  </si>
  <si>
    <t>Maranhão</t>
  </si>
  <si>
    <t>Pernambuco</t>
  </si>
  <si>
    <t>Ceará</t>
  </si>
  <si>
    <t>Pará</t>
  </si>
  <si>
    <t>Mato Grosso</t>
  </si>
  <si>
    <t>Tocantins</t>
  </si>
  <si>
    <t>Alagoas</t>
  </si>
  <si>
    <t>Rio de Janeiro</t>
  </si>
  <si>
    <t>Espírito Santo</t>
  </si>
  <si>
    <t>Sergipe</t>
  </si>
  <si>
    <t>Amazonas</t>
  </si>
  <si>
    <t>Rondônia</t>
  </si>
  <si>
    <t>Acre</t>
  </si>
  <si>
    <t>Amapá</t>
  </si>
  <si>
    <t>Roraima</t>
  </si>
  <si>
    <t>Distrito Federal</t>
  </si>
  <si>
    <t>Rio Grande do Sul</t>
  </si>
  <si>
    <t>Qtde.</t>
  </si>
  <si>
    <t>Amostra 1</t>
  </si>
  <si>
    <t>Amostra 2</t>
  </si>
  <si>
    <t>Amostra 3</t>
  </si>
  <si>
    <t>Rio Grande do Norte</t>
  </si>
  <si>
    <t>Mato Grosso do Sul</t>
  </si>
  <si>
    <t>Estado</t>
  </si>
  <si>
    <t>com um grau de confiança 90%</t>
  </si>
  <si>
    <t>com grau de confiança de 90%</t>
  </si>
  <si>
    <t>Ou, a probabilidade (o risco) da proporção real ser diferente da proporção estimada,</t>
  </si>
  <si>
    <t>contando com o erro amostral de 5%, é de 10%</t>
  </si>
  <si>
    <t>contando com o erro amostral de 10%, é de 10%</t>
  </si>
  <si>
    <t>com grau de confiança de 80%</t>
  </si>
  <si>
    <t>contando com o erro amostral de 10%, é de 20%</t>
  </si>
  <si>
    <r>
      <rPr>
        <b/>
        <sz val="10"/>
        <color theme="1"/>
        <rFont val="Arial"/>
        <family val="2"/>
      </rPr>
      <t>Amostra 1</t>
    </r>
    <r>
      <rPr>
        <sz val="10"/>
        <color theme="1"/>
        <rFont val="Arial"/>
        <family val="2"/>
      </rPr>
      <t>: A proporção estimada reflete a proporção real, dado o erro amostral de 5%,</t>
    </r>
  </si>
  <si>
    <r>
      <rPr>
        <b/>
        <sz val="10"/>
        <color theme="1"/>
        <rFont val="Arial"/>
        <family val="2"/>
      </rPr>
      <t>Amostra 2</t>
    </r>
    <r>
      <rPr>
        <sz val="10"/>
        <color theme="1"/>
        <rFont val="Arial"/>
        <family val="2"/>
      </rPr>
      <t>: A proporção estimada reflete a proporção real, dado o erro amostral de 10%,</t>
    </r>
  </si>
  <si>
    <r>
      <rPr>
        <b/>
        <sz val="10"/>
        <color theme="1"/>
        <rFont val="Arial"/>
        <family val="2"/>
      </rPr>
      <t>Amostra 3:</t>
    </r>
    <r>
      <rPr>
        <sz val="10"/>
        <color theme="1"/>
        <rFont val="Arial"/>
        <family val="2"/>
      </rPr>
      <t xml:space="preserve"> A proporção estimada reflete a proporção real, dado o erro amostral de 10%,</t>
    </r>
  </si>
  <si>
    <r>
      <rPr>
        <b/>
        <sz val="10"/>
        <color theme="1"/>
        <rFont val="Arial"/>
        <family val="2"/>
      </rPr>
      <t>Teste 1</t>
    </r>
    <r>
      <rPr>
        <sz val="10"/>
        <color theme="1"/>
        <rFont val="Arial"/>
        <family val="2"/>
      </rPr>
      <t xml:space="preserve">: Mesmo não encontrando nenhuma inconformidade, com uma amostra com 50 elementos, a probabilidade da população como um todo ter uma proporção de inconformidades igual ou acima da máxima tolerada é de 22%. </t>
    </r>
    <r>
      <rPr>
        <b/>
        <sz val="10"/>
        <color theme="1"/>
        <rFont val="Arial"/>
        <family val="2"/>
      </rPr>
      <t>Assume-se um risco alto.</t>
    </r>
  </si>
  <si>
    <r>
      <rPr>
        <b/>
        <sz val="10"/>
        <color theme="1"/>
        <rFont val="Arial"/>
        <family val="2"/>
      </rPr>
      <t>Teste 2</t>
    </r>
    <r>
      <rPr>
        <sz val="10"/>
        <color theme="1"/>
        <rFont val="Arial"/>
        <family val="2"/>
      </rPr>
      <t xml:space="preserve">: Não encontrando nenhuma inconformidade, com uma amostra de 100 elemento (o dobro da originalmente prevista), a probabilidade do universo de atos fiscalizáveis ter uma proporção de inconformidades igual ou acima da máxima tolerada é de 5%. </t>
    </r>
    <r>
      <rPr>
        <b/>
        <sz val="10"/>
        <color theme="1"/>
        <rFont val="Arial"/>
        <family val="2"/>
      </rPr>
      <t>Assume-se um risco baixo, mas aumenta significativamente o trabalho</t>
    </r>
    <r>
      <rPr>
        <sz val="10"/>
        <color theme="1"/>
        <rFont val="Arial"/>
        <family val="2"/>
      </rPr>
      <t xml:space="preserve"> (dobra de tamanho).</t>
    </r>
  </si>
  <si>
    <r>
      <rPr>
        <b/>
        <sz val="10"/>
        <color theme="1"/>
        <rFont val="Arial"/>
        <family val="2"/>
      </rPr>
      <t>Teste 3</t>
    </r>
    <r>
      <rPr>
        <sz val="10"/>
        <color theme="1"/>
        <rFont val="Arial"/>
        <family val="2"/>
      </rPr>
      <t xml:space="preserve">: Não encontrando nenhuma inconformidade, com uma amostra com 50 elementos, a probabilidade da população como um todo ter uma proporção de inconformidades igual ou acima da máxima tolerada é de 8%. </t>
    </r>
    <r>
      <rPr>
        <b/>
        <sz val="10"/>
        <color theme="1"/>
        <rFont val="Arial"/>
        <family val="2"/>
      </rPr>
      <t>Assume-se um risco baixo, com uma quantidade razoável de trabalho, porém com um aumento da tolerância à não conformidade</t>
    </r>
    <r>
      <rPr>
        <sz val="10"/>
        <color theme="1"/>
        <rFont val="Arial"/>
        <family val="2"/>
      </rPr>
      <t xml:space="preserve"> (passou de 3% para 5%).</t>
    </r>
  </si>
  <si>
    <r>
      <rPr>
        <b/>
        <sz val="10"/>
        <color theme="1"/>
        <rFont val="Arial"/>
        <family val="2"/>
      </rPr>
      <t>Teste 1</t>
    </r>
    <r>
      <rPr>
        <sz val="10"/>
        <color theme="1"/>
        <rFont val="Arial"/>
        <family val="2"/>
      </rPr>
      <t xml:space="preserve">: Mesmo não encontrando nenhuma inconformidade, com uma amostra com 50 elementos, a probabilidade da população como um todo ter uma proporção de inconformidades igual ou acima da méxima tolerada é de 19%. </t>
    </r>
    <r>
      <rPr>
        <b/>
        <sz val="10"/>
        <color theme="1"/>
        <rFont val="Arial"/>
        <family val="2"/>
      </rPr>
      <t>Assume-se um risco alto.</t>
    </r>
  </si>
  <si>
    <r>
      <rPr>
        <b/>
        <sz val="10"/>
        <color theme="1"/>
        <rFont val="Arial"/>
        <family val="2"/>
      </rPr>
      <t>Teste 2</t>
    </r>
    <r>
      <rPr>
        <sz val="10"/>
        <color theme="1"/>
        <rFont val="Arial"/>
        <family val="2"/>
      </rPr>
      <t xml:space="preserve">: Não encontrando nenhuma inconformidade, com uma amostra de 100 elemento (o dobro da originalmente prevista), a probabilidade do universo de atos fiscalizáveis ter uma proporção de inconformidades igual ou acima da máxima tolerada é de 2%. </t>
    </r>
    <r>
      <rPr>
        <b/>
        <sz val="10"/>
        <color theme="1"/>
        <rFont val="Arial"/>
        <family val="2"/>
      </rPr>
      <t>Assume-se um risco baixo, mas aumenta significativamente o trabalho</t>
    </r>
    <r>
      <rPr>
        <sz val="10"/>
        <color theme="1"/>
        <rFont val="Arial"/>
        <family val="2"/>
      </rPr>
      <t xml:space="preserve"> (dobra de tamanho).</t>
    </r>
  </si>
  <si>
    <r>
      <rPr>
        <b/>
        <sz val="10"/>
        <color theme="1"/>
        <rFont val="Arial"/>
        <family val="2"/>
      </rPr>
      <t>Teste 3</t>
    </r>
    <r>
      <rPr>
        <sz val="10"/>
        <color theme="1"/>
        <rFont val="Arial"/>
        <family val="2"/>
      </rPr>
      <t xml:space="preserve">: Não encontrando nenhuma inconformidade, com uma amostra com 50 elementos, a probabilidade da população como um todo ter uma proporção de inconformidades igual ou acima da máxima tolerada é de 6%. </t>
    </r>
    <r>
      <rPr>
        <b/>
        <sz val="10"/>
        <color theme="1"/>
        <rFont val="Arial"/>
        <family val="2"/>
      </rPr>
      <t>Assume-se um risco baixo, com uma quantidade razoável de trabalho, porém com um aumento da tolerância à não conformidade</t>
    </r>
    <r>
      <rPr>
        <sz val="10"/>
        <color theme="1"/>
        <rFont val="Arial"/>
        <family val="2"/>
      </rPr>
      <t xml:space="preserve"> (passou de 3% para 5%).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</si>
</sst>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b/>
      <u/>
      <sz val="10"/>
      <color theme="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7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3">
    <xf numFmtId="0" fontId="0" fillId="0" borderId="0" xfId="0"/>
    <xf numFmtId="0" fontId="2" fillId="0" borderId="0" xfId="0" applyFont="1"/>
    <xf numFmtId="0" fontId="3" fillId="0" borderId="0" xfId="0" applyFont="1"/>
    <xf numFmtId="9" fontId="3" fillId="0" borderId="0" xfId="1" applyFont="1"/>
    <xf numFmtId="0" fontId="3" fillId="0" borderId="1" xfId="0" applyFont="1" applyBorder="1"/>
    <xf numFmtId="0" fontId="2" fillId="3" borderId="1" xfId="0" applyFont="1" applyFill="1" applyBorder="1"/>
    <xf numFmtId="0" fontId="3" fillId="0" borderId="1" xfId="0" applyFont="1" applyBorder="1" applyAlignment="1">
      <alignment wrapText="1"/>
    </xf>
    <xf numFmtId="0" fontId="3" fillId="0" borderId="0" xfId="0" applyFont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9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/>
    <xf numFmtId="9" fontId="2" fillId="3" borderId="1" xfId="1" applyFont="1" applyFill="1" applyBorder="1" applyAlignment="1">
      <alignment horizontal="center" vertical="center"/>
    </xf>
    <xf numFmtId="0" fontId="2" fillId="0" borderId="1" xfId="0" applyFont="1" applyBorder="1"/>
    <xf numFmtId="9" fontId="2" fillId="0" borderId="0" xfId="1" applyFont="1"/>
    <xf numFmtId="0" fontId="2" fillId="4" borderId="1" xfId="0" applyFont="1" applyFill="1" applyBorder="1"/>
    <xf numFmtId="0" fontId="3" fillId="4" borderId="1" xfId="0" applyFont="1" applyFill="1" applyBorder="1" applyAlignment="1">
      <alignment horizontal="center" vertical="center"/>
    </xf>
    <xf numFmtId="9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/>
    <xf numFmtId="9" fontId="2" fillId="4" borderId="1" xfId="1" applyFont="1" applyFill="1" applyBorder="1" applyAlignment="1">
      <alignment horizontal="center" vertical="center"/>
    </xf>
    <xf numFmtId="0" fontId="2" fillId="5" borderId="1" xfId="0" applyFont="1" applyFill="1" applyBorder="1"/>
    <xf numFmtId="0" fontId="3" fillId="5" borderId="1" xfId="0" applyFont="1" applyFill="1" applyBorder="1" applyAlignment="1">
      <alignment horizontal="center" vertical="center"/>
    </xf>
    <xf numFmtId="9" fontId="3" fillId="5" borderId="1" xfId="0" applyNumberFormat="1" applyFont="1" applyFill="1" applyBorder="1" applyAlignment="1">
      <alignment horizontal="center" vertical="center"/>
    </xf>
    <xf numFmtId="0" fontId="3" fillId="5" borderId="1" xfId="0" applyFont="1" applyFill="1" applyBorder="1"/>
    <xf numFmtId="9" fontId="2" fillId="5" borderId="1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" fontId="3" fillId="0" borderId="0" xfId="0" applyNumberFormat="1" applyFont="1"/>
    <xf numFmtId="1" fontId="3" fillId="4" borderId="1" xfId="0" applyNumberFormat="1" applyFont="1" applyFill="1" applyBorder="1"/>
    <xf numFmtId="1" fontId="3" fillId="3" borderId="1" xfId="0" applyNumberFormat="1" applyFont="1" applyFill="1" applyBorder="1"/>
    <xf numFmtId="1" fontId="3" fillId="5" borderId="1" xfId="0" applyNumberFormat="1" applyFont="1" applyFill="1" applyBorder="1" applyAlignment="1">
      <alignment horizontal="center"/>
    </xf>
    <xf numFmtId="1" fontId="3" fillId="0" borderId="0" xfId="0" applyNumberFormat="1" applyFont="1" applyAlignment="1">
      <alignment horizontal="center"/>
    </xf>
    <xf numFmtId="1" fontId="3" fillId="4" borderId="1" xfId="0" applyNumberFormat="1" applyFont="1" applyFill="1" applyBorder="1" applyAlignment="1">
      <alignment horizontal="center"/>
    </xf>
    <xf numFmtId="1" fontId="3" fillId="3" borderId="1" xfId="0" applyNumberFormat="1" applyFont="1" applyFill="1" applyBorder="1" applyAlignment="1">
      <alignment horizontal="center"/>
    </xf>
    <xf numFmtId="9" fontId="3" fillId="0" borderId="0" xfId="0" applyNumberFormat="1" applyFont="1"/>
    <xf numFmtId="9" fontId="3" fillId="0" borderId="1" xfId="0" applyNumberFormat="1" applyFont="1" applyBorder="1"/>
    <xf numFmtId="1" fontId="3" fillId="0" borderId="1" xfId="0" applyNumberFormat="1" applyFont="1" applyBorder="1"/>
    <xf numFmtId="9" fontId="3" fillId="3" borderId="1" xfId="0" applyNumberFormat="1" applyFont="1" applyFill="1" applyBorder="1"/>
    <xf numFmtId="9" fontId="3" fillId="4" borderId="1" xfId="0" applyNumberFormat="1" applyFont="1" applyFill="1" applyBorder="1"/>
    <xf numFmtId="9" fontId="3" fillId="2" borderId="1" xfId="0" applyNumberFormat="1" applyFont="1" applyFill="1" applyBorder="1"/>
    <xf numFmtId="0" fontId="3" fillId="2" borderId="1" xfId="0" applyFont="1" applyFill="1" applyBorder="1"/>
    <xf numFmtId="1" fontId="3" fillId="2" borderId="1" xfId="0" applyNumberFormat="1" applyFont="1" applyFill="1" applyBorder="1"/>
    <xf numFmtId="9" fontId="3" fillId="2" borderId="1" xfId="0" applyNumberFormat="1" applyFont="1" applyFill="1" applyBorder="1" applyAlignment="1">
      <alignment horizontal="center"/>
    </xf>
    <xf numFmtId="9" fontId="3" fillId="4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1" fontId="3" fillId="2" borderId="1" xfId="0" applyNumberFormat="1" applyFont="1" applyFill="1" applyBorder="1" applyAlignment="1">
      <alignment horizontal="center"/>
    </xf>
    <xf numFmtId="0" fontId="2" fillId="8" borderId="1" xfId="0" applyFont="1" applyFill="1" applyBorder="1"/>
    <xf numFmtId="0" fontId="3" fillId="7" borderId="1" xfId="0" applyFont="1" applyFill="1" applyBorder="1"/>
    <xf numFmtId="1" fontId="3" fillId="6" borderId="1" xfId="0" applyNumberFormat="1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/>
    </xf>
    <xf numFmtId="0" fontId="2" fillId="10" borderId="1" xfId="0" applyFont="1" applyFill="1" applyBorder="1" applyAlignment="1">
      <alignment horizontal="center"/>
    </xf>
    <xf numFmtId="0" fontId="2" fillId="11" borderId="1" xfId="0" applyFont="1" applyFill="1" applyBorder="1" applyAlignment="1">
      <alignment horizontal="center"/>
    </xf>
    <xf numFmtId="0" fontId="3" fillId="6" borderId="5" xfId="0" applyFont="1" applyFill="1" applyBorder="1"/>
    <xf numFmtId="0" fontId="0" fillId="6" borderId="6" xfId="0" applyFill="1" applyBorder="1"/>
    <xf numFmtId="0" fontId="0" fillId="6" borderId="7" xfId="0" applyFill="1" applyBorder="1"/>
    <xf numFmtId="0" fontId="3" fillId="6" borderId="8" xfId="0" applyFont="1" applyFill="1" applyBorder="1"/>
    <xf numFmtId="0" fontId="0" fillId="6" borderId="0" xfId="0" applyFill="1" applyBorder="1"/>
    <xf numFmtId="0" fontId="0" fillId="6" borderId="4" xfId="0" applyFill="1" applyBorder="1"/>
    <xf numFmtId="0" fontId="3" fillId="6" borderId="9" xfId="0" applyFont="1" applyFill="1" applyBorder="1"/>
    <xf numFmtId="0" fontId="0" fillId="6" borderId="10" xfId="0" applyFill="1" applyBorder="1"/>
    <xf numFmtId="0" fontId="0" fillId="6" borderId="11" xfId="0" applyFill="1" applyBorder="1"/>
    <xf numFmtId="0" fontId="3" fillId="4" borderId="5" xfId="0" applyFont="1" applyFill="1" applyBorder="1"/>
    <xf numFmtId="0" fontId="0" fillId="4" borderId="6" xfId="0" applyFill="1" applyBorder="1"/>
    <xf numFmtId="0" fontId="0" fillId="4" borderId="7" xfId="0" applyFill="1" applyBorder="1"/>
    <xf numFmtId="0" fontId="3" fillId="4" borderId="8" xfId="0" applyFont="1" applyFill="1" applyBorder="1"/>
    <xf numFmtId="0" fontId="0" fillId="4" borderId="0" xfId="0" applyFill="1" applyBorder="1"/>
    <xf numFmtId="0" fontId="0" fillId="4" borderId="4" xfId="0" applyFill="1" applyBorder="1"/>
    <xf numFmtId="0" fontId="3" fillId="4" borderId="9" xfId="0" applyFont="1" applyFill="1" applyBorder="1"/>
    <xf numFmtId="0" fontId="0" fillId="4" borderId="10" xfId="0" applyFill="1" applyBorder="1"/>
    <xf numFmtId="0" fontId="0" fillId="4" borderId="11" xfId="0" applyFill="1" applyBorder="1"/>
    <xf numFmtId="0" fontId="3" fillId="2" borderId="5" xfId="0" applyFont="1" applyFill="1" applyBorder="1"/>
    <xf numFmtId="0" fontId="0" fillId="2" borderId="6" xfId="0" applyFill="1" applyBorder="1"/>
    <xf numFmtId="0" fontId="0" fillId="2" borderId="7" xfId="0" applyFill="1" applyBorder="1"/>
    <xf numFmtId="0" fontId="3" fillId="2" borderId="8" xfId="0" applyFont="1" applyFill="1" applyBorder="1"/>
    <xf numFmtId="0" fontId="0" fillId="2" borderId="0" xfId="0" applyFill="1" applyBorder="1"/>
    <xf numFmtId="0" fontId="0" fillId="2" borderId="4" xfId="0" applyFill="1" applyBorder="1"/>
    <xf numFmtId="0" fontId="3" fillId="2" borderId="9" xfId="0" applyFont="1" applyFill="1" applyBorder="1"/>
    <xf numFmtId="0" fontId="0" fillId="2" borderId="10" xfId="0" applyFill="1" applyBorder="1"/>
    <xf numFmtId="0" fontId="0" fillId="2" borderId="11" xfId="0" applyFill="1" applyBorder="1"/>
    <xf numFmtId="9" fontId="3" fillId="6" borderId="1" xfId="0" applyNumberFormat="1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2" fillId="9" borderId="1" xfId="0" applyFont="1" applyFill="1" applyBorder="1" applyAlignment="1">
      <alignment horizontal="center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 vertical="center" wrapText="1"/>
    </xf>
    <xf numFmtId="0" fontId="3" fillId="0" borderId="2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3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left" wrapText="1"/>
    </xf>
    <xf numFmtId="0" fontId="3" fillId="3" borderId="1" xfId="0" applyFont="1" applyFill="1" applyBorder="1" applyAlignment="1">
      <alignment horizontal="left" wrapText="1"/>
    </xf>
    <xf numFmtId="0" fontId="3" fillId="2" borderId="1" xfId="0" applyFont="1" applyFill="1" applyBorder="1" applyAlignment="1">
      <alignment horizontal="left" wrapText="1"/>
    </xf>
    <xf numFmtId="0" fontId="3" fillId="4" borderId="1" xfId="0" applyFont="1" applyFill="1" applyBorder="1" applyAlignment="1">
      <alignment horizontal="left" wrapText="1"/>
    </xf>
    <xf numFmtId="0" fontId="3" fillId="7" borderId="1" xfId="0" applyFont="1" applyFill="1" applyBorder="1" applyAlignment="1">
      <alignment horizontal="center"/>
    </xf>
  </cellXfs>
  <cellStyles count="2">
    <cellStyle name="Normal" xfId="0" builtinId="0"/>
    <cellStyle name="Porcentagem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A2021D-CF9D-4603-9E55-EBECED34265C}">
  <sheetPr>
    <pageSetUpPr fitToPage="1"/>
  </sheetPr>
  <dimension ref="B2:M38"/>
  <sheetViews>
    <sheetView topLeftCell="A18" workbookViewId="0">
      <selection activeCell="B39" sqref="B39"/>
    </sheetView>
  </sheetViews>
  <sheetFormatPr defaultRowHeight="15" x14ac:dyDescent="0.25"/>
  <cols>
    <col min="2" max="2" width="22.85546875" style="2" customWidth="1"/>
    <col min="3" max="3" width="45.5703125" style="2" customWidth="1"/>
    <col min="4" max="12" width="9.140625" style="2"/>
    <col min="13" max="13" width="13" style="2" customWidth="1"/>
  </cols>
  <sheetData>
    <row r="2" spans="2:13" ht="27.75" customHeight="1" x14ac:dyDescent="0.25">
      <c r="B2" s="83" t="s">
        <v>40</v>
      </c>
      <c r="C2" s="83"/>
      <c r="D2" s="83"/>
      <c r="E2" s="83"/>
      <c r="F2" s="83"/>
      <c r="G2" s="83"/>
      <c r="H2" s="83"/>
      <c r="I2" s="83"/>
      <c r="J2" s="83"/>
      <c r="K2" s="83"/>
      <c r="M2" s="25" t="s">
        <v>18</v>
      </c>
    </row>
    <row r="3" spans="2:13" ht="39" customHeight="1" x14ac:dyDescent="0.25">
      <c r="B3" s="83" t="s">
        <v>41</v>
      </c>
      <c r="C3" s="83"/>
      <c r="D3" s="83"/>
      <c r="E3" s="83"/>
      <c r="F3" s="83"/>
      <c r="G3" s="83"/>
      <c r="H3" s="83"/>
      <c r="I3" s="83"/>
      <c r="J3" s="83"/>
      <c r="K3" s="83"/>
      <c r="M3" s="25" t="s">
        <v>20</v>
      </c>
    </row>
    <row r="4" spans="2:13" ht="25.5" x14ac:dyDescent="0.25">
      <c r="B4" s="84" t="s">
        <v>21</v>
      </c>
      <c r="C4" s="84"/>
      <c r="D4" s="84"/>
      <c r="E4" s="84"/>
      <c r="F4" s="84"/>
      <c r="G4" s="84"/>
      <c r="H4" s="84"/>
      <c r="I4" s="84"/>
      <c r="J4" s="84"/>
      <c r="K4" s="84"/>
      <c r="M4" s="25" t="s">
        <v>19</v>
      </c>
    </row>
    <row r="6" spans="2:13" x14ac:dyDescent="0.25">
      <c r="B6" s="1" t="s">
        <v>4</v>
      </c>
      <c r="D6" s="14" t="s">
        <v>14</v>
      </c>
      <c r="G6" s="1" t="s">
        <v>7</v>
      </c>
      <c r="J6" s="1" t="s">
        <v>15</v>
      </c>
    </row>
    <row r="7" spans="2:13" x14ac:dyDescent="0.25">
      <c r="B7" s="1"/>
      <c r="D7" s="3"/>
    </row>
    <row r="8" spans="2:13" x14ac:dyDescent="0.25">
      <c r="B8" s="13" t="s">
        <v>9</v>
      </c>
      <c r="C8" s="13" t="s">
        <v>10</v>
      </c>
      <c r="D8" s="20" t="s">
        <v>5</v>
      </c>
      <c r="F8" s="15" t="s">
        <v>6</v>
      </c>
      <c r="H8" s="5" t="s">
        <v>8</v>
      </c>
      <c r="K8"/>
      <c r="L8"/>
      <c r="M8"/>
    </row>
    <row r="9" spans="2:13" x14ac:dyDescent="0.25">
      <c r="B9" s="6" t="s">
        <v>1</v>
      </c>
      <c r="C9" s="4" t="s">
        <v>11</v>
      </c>
      <c r="D9" s="21">
        <v>50</v>
      </c>
      <c r="E9" s="7"/>
      <c r="F9" s="16">
        <v>100</v>
      </c>
      <c r="H9" s="8">
        <v>50</v>
      </c>
      <c r="K9"/>
      <c r="L9"/>
      <c r="M9"/>
    </row>
    <row r="10" spans="2:13" ht="39" x14ac:dyDescent="0.25">
      <c r="B10" s="6" t="s">
        <v>2</v>
      </c>
      <c r="C10" s="9" t="s">
        <v>16</v>
      </c>
      <c r="D10" s="22">
        <v>0.03</v>
      </c>
      <c r="E10" s="7"/>
      <c r="F10" s="17">
        <v>0.03</v>
      </c>
      <c r="H10" s="10">
        <v>0.05</v>
      </c>
      <c r="K10"/>
      <c r="L10"/>
      <c r="M10"/>
    </row>
    <row r="11" spans="2:13" x14ac:dyDescent="0.25">
      <c r="B11" s="4"/>
      <c r="C11" s="4" t="s">
        <v>17</v>
      </c>
      <c r="D11" s="22">
        <f>1-D10</f>
        <v>0.97</v>
      </c>
      <c r="E11" s="7"/>
      <c r="F11" s="17">
        <f>1-F10</f>
        <v>0.97</v>
      </c>
      <c r="H11" s="10">
        <f>1-H10</f>
        <v>0.95</v>
      </c>
      <c r="K11"/>
      <c r="L11"/>
      <c r="M11"/>
    </row>
    <row r="12" spans="2:13" x14ac:dyDescent="0.25">
      <c r="B12" s="4" t="s">
        <v>3</v>
      </c>
      <c r="C12" s="4" t="s">
        <v>0</v>
      </c>
      <c r="D12" s="21">
        <v>0</v>
      </c>
      <c r="E12" s="7"/>
      <c r="F12" s="16">
        <v>0</v>
      </c>
      <c r="H12" s="8">
        <v>0</v>
      </c>
      <c r="K12"/>
      <c r="L12"/>
      <c r="M12"/>
    </row>
    <row r="13" spans="2:13" x14ac:dyDescent="0.25">
      <c r="B13" s="4"/>
      <c r="C13" s="4"/>
      <c r="D13" s="23"/>
      <c r="F13" s="18"/>
      <c r="H13" s="11"/>
      <c r="K13"/>
      <c r="L13"/>
      <c r="M13"/>
    </row>
    <row r="14" spans="2:13" ht="46.5" customHeight="1" x14ac:dyDescent="0.25">
      <c r="B14" s="85" t="s">
        <v>13</v>
      </c>
      <c r="C14" s="86"/>
      <c r="D14" s="24">
        <f>_xlfn.BINOM.DIST(D12,D9,D10,FALSE)</f>
        <v>0.21806537534740761</v>
      </c>
      <c r="F14" s="19">
        <f>_xlfn.BINOM.DIST(F12,F9,F10,FALSE)</f>
        <v>4.7552507925405774E-2</v>
      </c>
      <c r="H14" s="12">
        <f>_xlfn.BINOM.DIST(H12,H9,H10,FALSE)</f>
        <v>7.6944975276713304E-2</v>
      </c>
      <c r="K14"/>
      <c r="L14"/>
      <c r="M14"/>
    </row>
    <row r="16" spans="2:13" ht="41.25" customHeight="1" x14ac:dyDescent="0.25">
      <c r="B16" s="87" t="s">
        <v>84</v>
      </c>
      <c r="C16" s="87"/>
      <c r="D16" s="87"/>
      <c r="E16" s="87"/>
    </row>
    <row r="17" spans="2:13" x14ac:dyDescent="0.25">
      <c r="B17" s="88" t="s">
        <v>12</v>
      </c>
      <c r="C17" s="87"/>
      <c r="D17" s="87"/>
      <c r="E17" s="87"/>
    </row>
    <row r="18" spans="2:13" ht="56.25" customHeight="1" x14ac:dyDescent="0.25">
      <c r="B18" s="87" t="s">
        <v>85</v>
      </c>
      <c r="C18" s="87"/>
      <c r="D18" s="87"/>
      <c r="E18" s="87"/>
    </row>
    <row r="19" spans="2:13" x14ac:dyDescent="0.25">
      <c r="B19" s="88" t="s">
        <v>22</v>
      </c>
      <c r="C19" s="87"/>
      <c r="D19" s="87"/>
      <c r="E19" s="87"/>
    </row>
    <row r="20" spans="2:13" ht="54.75" customHeight="1" x14ac:dyDescent="0.25">
      <c r="B20" s="87" t="s">
        <v>86</v>
      </c>
      <c r="C20" s="87"/>
      <c r="D20" s="87"/>
      <c r="E20" s="87"/>
    </row>
    <row r="23" spans="2:13" x14ac:dyDescent="0.25">
      <c r="B23" s="1" t="s">
        <v>25</v>
      </c>
      <c r="D23" s="14" t="s">
        <v>14</v>
      </c>
      <c r="F23" s="1" t="s">
        <v>7</v>
      </c>
      <c r="H23" s="1" t="s">
        <v>15</v>
      </c>
    </row>
    <row r="25" spans="2:13" x14ac:dyDescent="0.25">
      <c r="B25" s="13" t="s">
        <v>9</v>
      </c>
      <c r="C25" s="13" t="s">
        <v>10</v>
      </c>
      <c r="D25" s="20" t="s">
        <v>5</v>
      </c>
      <c r="F25" s="15" t="s">
        <v>6</v>
      </c>
      <c r="H25" s="5" t="s">
        <v>8</v>
      </c>
      <c r="K25"/>
      <c r="L25"/>
      <c r="M25"/>
    </row>
    <row r="26" spans="2:13" x14ac:dyDescent="0.25">
      <c r="B26" s="4" t="s">
        <v>23</v>
      </c>
      <c r="C26" s="4" t="s">
        <v>24</v>
      </c>
      <c r="D26" s="29">
        <v>300</v>
      </c>
      <c r="E26" s="30"/>
      <c r="F26" s="31">
        <v>300</v>
      </c>
      <c r="G26" s="30"/>
      <c r="H26" s="32">
        <v>300</v>
      </c>
      <c r="K26"/>
      <c r="L26"/>
      <c r="M26"/>
    </row>
    <row r="27" spans="2:13" x14ac:dyDescent="0.25">
      <c r="B27" s="6" t="s">
        <v>1</v>
      </c>
      <c r="C27" s="4" t="s">
        <v>11</v>
      </c>
      <c r="D27" s="21">
        <v>50</v>
      </c>
      <c r="E27" s="7"/>
      <c r="F27" s="16">
        <v>100</v>
      </c>
      <c r="H27" s="8">
        <v>50</v>
      </c>
      <c r="K27"/>
      <c r="L27"/>
      <c r="M27"/>
    </row>
    <row r="28" spans="2:13" ht="39" x14ac:dyDescent="0.25">
      <c r="B28" s="6" t="s">
        <v>2</v>
      </c>
      <c r="C28" s="9" t="s">
        <v>16</v>
      </c>
      <c r="D28" s="22">
        <v>0.03</v>
      </c>
      <c r="E28" s="7"/>
      <c r="F28" s="17">
        <v>0.03</v>
      </c>
      <c r="H28" s="10">
        <v>0.05</v>
      </c>
      <c r="K28"/>
      <c r="L28"/>
      <c r="M28"/>
    </row>
    <row r="29" spans="2:13" x14ac:dyDescent="0.25">
      <c r="B29" s="4"/>
      <c r="C29" s="4" t="s">
        <v>17</v>
      </c>
      <c r="D29" s="22">
        <f>1-D28</f>
        <v>0.97</v>
      </c>
      <c r="E29" s="7"/>
      <c r="F29" s="17">
        <f>1-F28</f>
        <v>0.97</v>
      </c>
      <c r="H29" s="10">
        <f>1-H28</f>
        <v>0.95</v>
      </c>
      <c r="K29"/>
      <c r="L29"/>
      <c r="M29"/>
    </row>
    <row r="30" spans="2:13" x14ac:dyDescent="0.25">
      <c r="B30" s="4" t="s">
        <v>3</v>
      </c>
      <c r="C30" s="4" t="s">
        <v>0</v>
      </c>
      <c r="D30" s="21">
        <v>0</v>
      </c>
      <c r="E30" s="7"/>
      <c r="F30" s="16">
        <v>0</v>
      </c>
      <c r="H30" s="8">
        <v>0</v>
      </c>
      <c r="K30"/>
      <c r="L30"/>
      <c r="M30"/>
    </row>
    <row r="31" spans="2:13" x14ac:dyDescent="0.25">
      <c r="B31" s="4"/>
      <c r="C31" s="4"/>
      <c r="D31" s="23"/>
      <c r="F31" s="18"/>
      <c r="H31" s="11"/>
      <c r="K31"/>
      <c r="L31"/>
      <c r="M31"/>
    </row>
    <row r="32" spans="2:13" ht="39.75" customHeight="1" x14ac:dyDescent="0.25">
      <c r="B32" s="85" t="s">
        <v>13</v>
      </c>
      <c r="C32" s="86"/>
      <c r="D32" s="24">
        <f>_xlfn.HYPGEOM.DIST(D30,D27,(D28*D26),D26,TRUE)</f>
        <v>0.1891141223379888</v>
      </c>
      <c r="F32" s="19">
        <f>_xlfn.HYPGEOM.DIST(F30,F27,(F28*F26),F26,TRUE)</f>
        <v>2.4461819269770101E-2</v>
      </c>
      <c r="H32" s="12">
        <f>_xlfn.HYPGEOM.DIST(H30,H27,(H28*H26),H26,TRUE)</f>
        <v>6.0361247318699324E-2</v>
      </c>
      <c r="K32"/>
      <c r="L32"/>
      <c r="M32"/>
    </row>
    <row r="34" spans="2:5" ht="44.25" customHeight="1" x14ac:dyDescent="0.25">
      <c r="B34" s="87" t="s">
        <v>87</v>
      </c>
      <c r="C34" s="87"/>
      <c r="D34" s="87"/>
      <c r="E34" s="87"/>
    </row>
    <row r="35" spans="2:5" x14ac:dyDescent="0.25">
      <c r="B35" s="88" t="s">
        <v>12</v>
      </c>
      <c r="C35" s="87"/>
      <c r="D35" s="87"/>
      <c r="E35" s="87"/>
    </row>
    <row r="36" spans="2:5" ht="54" customHeight="1" x14ac:dyDescent="0.25">
      <c r="B36" s="87" t="s">
        <v>88</v>
      </c>
      <c r="C36" s="87"/>
      <c r="D36" s="87"/>
      <c r="E36" s="87"/>
    </row>
    <row r="37" spans="2:5" x14ac:dyDescent="0.25">
      <c r="B37" s="88" t="s">
        <v>22</v>
      </c>
      <c r="C37" s="87"/>
      <c r="D37" s="87"/>
      <c r="E37" s="87"/>
    </row>
    <row r="38" spans="2:5" ht="56.25" customHeight="1" x14ac:dyDescent="0.25">
      <c r="B38" s="87" t="s">
        <v>89</v>
      </c>
      <c r="C38" s="87"/>
      <c r="D38" s="87"/>
      <c r="E38" s="87"/>
    </row>
  </sheetData>
  <mergeCells count="15">
    <mergeCell ref="B34:E34"/>
    <mergeCell ref="B35:E35"/>
    <mergeCell ref="B36:E36"/>
    <mergeCell ref="B37:E37"/>
    <mergeCell ref="B38:E38"/>
    <mergeCell ref="B2:K2"/>
    <mergeCell ref="B3:K3"/>
    <mergeCell ref="B4:K4"/>
    <mergeCell ref="B32:C32"/>
    <mergeCell ref="B14:C14"/>
    <mergeCell ref="B16:E16"/>
    <mergeCell ref="B17:E17"/>
    <mergeCell ref="B18:E18"/>
    <mergeCell ref="B19:E19"/>
    <mergeCell ref="B20:E20"/>
  </mergeCells>
  <pageMargins left="0.511811024" right="0.511811024" top="0.78740157499999996" bottom="0.78740157499999996" header="0.31496062000000002" footer="0.31496062000000002"/>
  <pageSetup paperSize="9" scale="7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863D7D-0137-45E2-ADE7-D3CAD5B44592}">
  <sheetPr>
    <pageSetUpPr fitToPage="1"/>
  </sheetPr>
  <dimension ref="B2:M22"/>
  <sheetViews>
    <sheetView tabSelected="1" workbookViewId="0">
      <selection activeCell="B2" sqref="B2:M2"/>
    </sheetView>
  </sheetViews>
  <sheetFormatPr defaultRowHeight="15" x14ac:dyDescent="0.25"/>
  <cols>
    <col min="2" max="2" width="28.42578125" style="2" customWidth="1"/>
    <col min="3" max="13" width="9.140625" style="2"/>
  </cols>
  <sheetData>
    <row r="2" spans="2:13" ht="95.25" customHeight="1" x14ac:dyDescent="0.25">
      <c r="B2" s="87" t="s">
        <v>38</v>
      </c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</row>
    <row r="5" spans="2:13" x14ac:dyDescent="0.25">
      <c r="C5" s="1" t="s">
        <v>32</v>
      </c>
      <c r="D5" s="1"/>
      <c r="E5" s="1"/>
      <c r="F5" s="1"/>
      <c r="G5" s="1" t="s">
        <v>33</v>
      </c>
      <c r="H5" s="1"/>
      <c r="I5" s="1"/>
      <c r="J5" s="1"/>
      <c r="K5" s="1" t="s">
        <v>34</v>
      </c>
    </row>
    <row r="7" spans="2:13" x14ac:dyDescent="0.25">
      <c r="B7" s="4" t="s">
        <v>26</v>
      </c>
      <c r="C7" s="36">
        <v>0.95</v>
      </c>
      <c r="D7" s="34">
        <v>0.9</v>
      </c>
      <c r="E7" s="34">
        <v>0.8</v>
      </c>
      <c r="F7" s="33"/>
      <c r="G7" s="34">
        <v>0.95</v>
      </c>
      <c r="H7" s="38">
        <v>0.9</v>
      </c>
      <c r="I7" s="34">
        <v>0.8</v>
      </c>
      <c r="J7" s="33"/>
      <c r="K7" s="34">
        <v>0.95</v>
      </c>
      <c r="L7" s="37">
        <v>0.9</v>
      </c>
      <c r="M7" s="37">
        <v>0.8</v>
      </c>
    </row>
    <row r="8" spans="2:13" x14ac:dyDescent="0.25">
      <c r="B8" s="4" t="s">
        <v>27</v>
      </c>
      <c r="C8" s="11">
        <v>1.96</v>
      </c>
      <c r="D8" s="4">
        <v>1.65</v>
      </c>
      <c r="E8" s="4">
        <v>1.29</v>
      </c>
      <c r="G8" s="4">
        <v>1.96</v>
      </c>
      <c r="H8" s="39">
        <v>1.65</v>
      </c>
      <c r="I8" s="4">
        <v>1.29</v>
      </c>
      <c r="K8" s="4">
        <v>1.96</v>
      </c>
      <c r="L8" s="18">
        <v>1.65</v>
      </c>
      <c r="M8" s="18">
        <v>1.29</v>
      </c>
    </row>
    <row r="9" spans="2:13" x14ac:dyDescent="0.25">
      <c r="B9" s="4" t="s">
        <v>28</v>
      </c>
      <c r="C9" s="36">
        <v>0.02</v>
      </c>
      <c r="D9" s="34">
        <v>0.02</v>
      </c>
      <c r="E9" s="34">
        <v>0.02</v>
      </c>
      <c r="F9" s="33"/>
      <c r="G9" s="34">
        <v>0.05</v>
      </c>
      <c r="H9" s="38">
        <v>0.05</v>
      </c>
      <c r="I9" s="34">
        <v>0.05</v>
      </c>
      <c r="J9" s="33"/>
      <c r="K9" s="34">
        <v>0.1</v>
      </c>
      <c r="L9" s="37">
        <v>0.1</v>
      </c>
      <c r="M9" s="37">
        <v>0.1</v>
      </c>
    </row>
    <row r="10" spans="2:13" x14ac:dyDescent="0.25">
      <c r="B10" s="4" t="s">
        <v>29</v>
      </c>
      <c r="C10" s="36">
        <v>0.5</v>
      </c>
      <c r="D10" s="34">
        <v>0.5</v>
      </c>
      <c r="E10" s="34">
        <v>0.5</v>
      </c>
      <c r="F10" s="33"/>
      <c r="G10" s="34">
        <v>0.5</v>
      </c>
      <c r="H10" s="38">
        <v>0.5</v>
      </c>
      <c r="I10" s="34">
        <v>0.5</v>
      </c>
      <c r="J10" s="33"/>
      <c r="K10" s="34">
        <v>0.5</v>
      </c>
      <c r="L10" s="37">
        <v>0.5</v>
      </c>
      <c r="M10" s="37">
        <v>0.5</v>
      </c>
    </row>
    <row r="11" spans="2:13" x14ac:dyDescent="0.25">
      <c r="B11" s="4" t="s">
        <v>30</v>
      </c>
      <c r="C11" s="28">
        <f>(C8^2*C10*(1-C10))/C9^2</f>
        <v>2400.9999999999995</v>
      </c>
      <c r="D11" s="35">
        <f t="shared" ref="D11:I11" si="0">(D8^2*D10*(1-D10))/D9^2</f>
        <v>1701.5624999999998</v>
      </c>
      <c r="E11" s="35">
        <f t="shared" si="0"/>
        <v>1040.0625</v>
      </c>
      <c r="F11" s="26"/>
      <c r="G11" s="35">
        <f t="shared" si="0"/>
        <v>384.15999999999991</v>
      </c>
      <c r="H11" s="40">
        <f t="shared" si="0"/>
        <v>272.24999999999994</v>
      </c>
      <c r="I11" s="35">
        <f t="shared" si="0"/>
        <v>166.40999999999997</v>
      </c>
      <c r="J11" s="26"/>
      <c r="K11" s="35">
        <f t="shared" ref="K11" si="1">(K8^2*K10*(1-K10))/K9^2</f>
        <v>96.039999999999978</v>
      </c>
      <c r="L11" s="27">
        <f t="shared" ref="L11:M11" si="2">(L8^2*L10*(1-L10))/L9^2</f>
        <v>68.062499999999986</v>
      </c>
      <c r="M11" s="27">
        <f t="shared" si="2"/>
        <v>41.602499999999992</v>
      </c>
    </row>
    <row r="14" spans="2:13" x14ac:dyDescent="0.25">
      <c r="B14" s="4" t="s">
        <v>35</v>
      </c>
      <c r="C14" s="11">
        <v>350</v>
      </c>
      <c r="D14" s="4">
        <v>350</v>
      </c>
      <c r="E14" s="4">
        <v>350</v>
      </c>
      <c r="G14" s="4">
        <v>350</v>
      </c>
      <c r="H14" s="39">
        <v>350</v>
      </c>
      <c r="I14" s="4">
        <v>350</v>
      </c>
      <c r="K14" s="4">
        <v>350</v>
      </c>
      <c r="L14" s="18">
        <v>350</v>
      </c>
      <c r="M14" s="18">
        <v>350</v>
      </c>
    </row>
    <row r="16" spans="2:13" x14ac:dyDescent="0.25">
      <c r="B16" s="4" t="s">
        <v>31</v>
      </c>
      <c r="C16" s="28">
        <f>(C11*C14)/(C11+(C14-1))</f>
        <v>305.58181818181816</v>
      </c>
      <c r="D16" s="35">
        <f t="shared" ref="D16:M16" si="3">(D11*D14)/(D11+(D14-1))</f>
        <v>290.43097930445907</v>
      </c>
      <c r="E16" s="35">
        <f t="shared" si="3"/>
        <v>262.06299212598424</v>
      </c>
      <c r="F16" s="26"/>
      <c r="G16" s="35">
        <f t="shared" si="3"/>
        <v>183.39243821266845</v>
      </c>
      <c r="H16" s="40">
        <f t="shared" si="3"/>
        <v>153.38028169014083</v>
      </c>
      <c r="I16" s="35">
        <f t="shared" si="3"/>
        <v>113.00421024039112</v>
      </c>
      <c r="J16" s="26"/>
      <c r="K16" s="35">
        <f t="shared" si="3"/>
        <v>75.530289412187656</v>
      </c>
      <c r="L16" s="27">
        <f t="shared" si="3"/>
        <v>57.118237674209489</v>
      </c>
      <c r="M16" s="27">
        <f t="shared" si="3"/>
        <v>37.277987212063408</v>
      </c>
    </row>
    <row r="18" spans="2:13" ht="58.5" customHeight="1" x14ac:dyDescent="0.25">
      <c r="B18" s="89" t="s">
        <v>36</v>
      </c>
      <c r="C18" s="89"/>
      <c r="D18" s="89"/>
      <c r="E18" s="89"/>
      <c r="F18" s="89"/>
      <c r="G18" s="89"/>
      <c r="H18" s="89"/>
      <c r="I18" s="89"/>
      <c r="J18" s="89"/>
      <c r="K18" s="89"/>
      <c r="L18" s="89"/>
      <c r="M18" s="89"/>
    </row>
    <row r="20" spans="2:13" ht="65.25" customHeight="1" x14ac:dyDescent="0.25">
      <c r="B20" s="90" t="s">
        <v>37</v>
      </c>
      <c r="C20" s="90"/>
      <c r="D20" s="90"/>
      <c r="E20" s="90"/>
      <c r="F20" s="90"/>
      <c r="G20" s="90"/>
      <c r="H20" s="90"/>
      <c r="I20" s="90"/>
      <c r="J20" s="90"/>
      <c r="K20" s="90"/>
      <c r="L20" s="90"/>
      <c r="M20" s="90"/>
    </row>
    <row r="22" spans="2:13" ht="68.25" customHeight="1" x14ac:dyDescent="0.25">
      <c r="B22" s="91" t="s">
        <v>39</v>
      </c>
      <c r="C22" s="91"/>
      <c r="D22" s="91"/>
      <c r="E22" s="91"/>
      <c r="F22" s="91"/>
      <c r="G22" s="91"/>
      <c r="H22" s="91"/>
      <c r="I22" s="91"/>
      <c r="J22" s="91"/>
      <c r="K22" s="91"/>
      <c r="L22" s="91"/>
      <c r="M22" s="91"/>
    </row>
  </sheetData>
  <mergeCells count="4">
    <mergeCell ref="B2:M2"/>
    <mergeCell ref="B18:M18"/>
    <mergeCell ref="B20:M20"/>
    <mergeCell ref="B22:M22"/>
  </mergeCells>
  <pageMargins left="0.511811024" right="0.511811024" top="0.78740157499999996" bottom="0.78740157499999996" header="0.31496062000000002" footer="0.31496062000000002"/>
  <pageSetup paperSize="9" scale="9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E99C8D-1331-4FFA-9FDC-DAF6DA8A36B8}">
  <dimension ref="B2:O35"/>
  <sheetViews>
    <sheetView workbookViewId="0">
      <selection activeCell="H31" sqref="H31"/>
    </sheetView>
  </sheetViews>
  <sheetFormatPr defaultRowHeight="15" x14ac:dyDescent="0.25"/>
  <cols>
    <col min="2" max="2" width="20.140625" customWidth="1"/>
    <col min="3" max="3" width="7.85546875" customWidth="1"/>
    <col min="4" max="4" width="12.7109375" customWidth="1"/>
    <col min="5" max="6" width="11.7109375" customWidth="1"/>
    <col min="8" max="8" width="9.140625" style="2"/>
    <col min="15" max="15" width="10.28515625" customWidth="1"/>
  </cols>
  <sheetData>
    <row r="2" spans="2:15" x14ac:dyDescent="0.25">
      <c r="B2" s="92" t="s">
        <v>26</v>
      </c>
      <c r="C2" s="92"/>
      <c r="D2" s="41">
        <v>0.9</v>
      </c>
      <c r="E2" s="42">
        <v>0.9</v>
      </c>
      <c r="F2" s="80">
        <v>0.8</v>
      </c>
      <c r="H2" s="71" t="s">
        <v>81</v>
      </c>
      <c r="I2" s="72"/>
      <c r="J2" s="72"/>
      <c r="K2" s="72"/>
      <c r="L2" s="72"/>
      <c r="M2" s="72"/>
      <c r="N2" s="72"/>
      <c r="O2" s="73"/>
    </row>
    <row r="3" spans="2:15" x14ac:dyDescent="0.25">
      <c r="B3" s="92" t="s">
        <v>27</v>
      </c>
      <c r="C3" s="92"/>
      <c r="D3" s="43">
        <v>1.65</v>
      </c>
      <c r="E3" s="44">
        <v>1.65</v>
      </c>
      <c r="F3" s="81">
        <v>1.29</v>
      </c>
      <c r="H3" s="74" t="s">
        <v>74</v>
      </c>
      <c r="I3" s="75"/>
      <c r="J3" s="75"/>
      <c r="K3" s="75"/>
      <c r="L3" s="75"/>
      <c r="M3" s="75"/>
      <c r="N3" s="75"/>
      <c r="O3" s="76"/>
    </row>
    <row r="4" spans="2:15" x14ac:dyDescent="0.25">
      <c r="B4" s="92" t="s">
        <v>28</v>
      </c>
      <c r="C4" s="92"/>
      <c r="D4" s="41">
        <v>0.05</v>
      </c>
      <c r="E4" s="42">
        <v>0.1</v>
      </c>
      <c r="F4" s="80">
        <v>0.1</v>
      </c>
      <c r="H4" s="74" t="s">
        <v>76</v>
      </c>
      <c r="I4" s="75"/>
      <c r="J4" s="75"/>
      <c r="K4" s="75"/>
      <c r="L4" s="75"/>
      <c r="M4" s="75"/>
      <c r="N4" s="75"/>
      <c r="O4" s="76"/>
    </row>
    <row r="5" spans="2:15" x14ac:dyDescent="0.25">
      <c r="B5" s="92" t="s">
        <v>29</v>
      </c>
      <c r="C5" s="92"/>
      <c r="D5" s="41">
        <v>0.5</v>
      </c>
      <c r="E5" s="42">
        <v>0.5</v>
      </c>
      <c r="F5" s="80">
        <v>0.5</v>
      </c>
      <c r="H5" s="77" t="s">
        <v>77</v>
      </c>
      <c r="I5" s="78"/>
      <c r="J5" s="78"/>
      <c r="K5" s="78"/>
      <c r="L5" s="78"/>
      <c r="M5" s="78"/>
      <c r="N5" s="78"/>
      <c r="O5" s="79"/>
    </row>
    <row r="6" spans="2:15" x14ac:dyDescent="0.25">
      <c r="B6" s="92" t="s">
        <v>30</v>
      </c>
      <c r="C6" s="92"/>
      <c r="D6" s="45">
        <v>272.24999999999994</v>
      </c>
      <c r="E6" s="31">
        <v>68.062499999999986</v>
      </c>
      <c r="F6" s="48">
        <v>41.602499999999992</v>
      </c>
    </row>
    <row r="7" spans="2:15" x14ac:dyDescent="0.25">
      <c r="H7" s="62" t="s">
        <v>82</v>
      </c>
      <c r="I7" s="63"/>
      <c r="J7" s="63"/>
      <c r="K7" s="63"/>
      <c r="L7" s="63"/>
      <c r="M7" s="63"/>
      <c r="N7" s="63"/>
      <c r="O7" s="64"/>
    </row>
    <row r="8" spans="2:15" x14ac:dyDescent="0.25">
      <c r="B8" s="46" t="s">
        <v>73</v>
      </c>
      <c r="C8" s="50" t="s">
        <v>67</v>
      </c>
      <c r="D8" s="51" t="s">
        <v>68</v>
      </c>
      <c r="E8" s="52" t="s">
        <v>69</v>
      </c>
      <c r="F8" s="82" t="s">
        <v>70</v>
      </c>
      <c r="H8" s="65" t="s">
        <v>75</v>
      </c>
      <c r="I8" s="66"/>
      <c r="J8" s="66"/>
      <c r="K8" s="66"/>
      <c r="L8" s="66"/>
      <c r="M8" s="66"/>
      <c r="N8" s="66"/>
      <c r="O8" s="67"/>
    </row>
    <row r="9" spans="2:15" x14ac:dyDescent="0.25">
      <c r="B9" s="47" t="s">
        <v>42</v>
      </c>
      <c r="C9" s="49">
        <v>853</v>
      </c>
      <c r="D9" s="45">
        <f>(272*C9)/(272+C9-1)</f>
        <v>206.41992882562278</v>
      </c>
      <c r="E9" s="31">
        <f>(68*C9)/(68+C9-1)</f>
        <v>63.047826086956519</v>
      </c>
      <c r="F9" s="48">
        <f>(42*C9)/(42+C9-1)</f>
        <v>40.073825503355707</v>
      </c>
      <c r="H9" s="65" t="s">
        <v>76</v>
      </c>
      <c r="I9" s="66"/>
      <c r="J9" s="66"/>
      <c r="K9" s="66"/>
      <c r="L9" s="66"/>
      <c r="M9" s="66"/>
      <c r="N9" s="66"/>
      <c r="O9" s="67"/>
    </row>
    <row r="10" spans="2:15" x14ac:dyDescent="0.25">
      <c r="B10" s="47" t="s">
        <v>43</v>
      </c>
      <c r="C10" s="49">
        <v>645</v>
      </c>
      <c r="D10" s="45">
        <f t="shared" ref="D10:D35" si="0">(272*C10)/(272+C10-1)</f>
        <v>191.52838427947597</v>
      </c>
      <c r="E10" s="31">
        <f t="shared" ref="E10:E35" si="1">(68*C10)/(68+C10-1)</f>
        <v>61.601123595505619</v>
      </c>
      <c r="F10" s="48">
        <f t="shared" ref="F10:F35" si="2">(42*C10)/(42+C10-1)</f>
        <v>39.489795918367349</v>
      </c>
      <c r="H10" s="68" t="s">
        <v>78</v>
      </c>
      <c r="I10" s="69"/>
      <c r="J10" s="69"/>
      <c r="K10" s="69"/>
      <c r="L10" s="69"/>
      <c r="M10" s="69"/>
      <c r="N10" s="69"/>
      <c r="O10" s="70"/>
    </row>
    <row r="11" spans="2:15" x14ac:dyDescent="0.25">
      <c r="B11" s="47" t="s">
        <v>66</v>
      </c>
      <c r="C11" s="49">
        <v>496</v>
      </c>
      <c r="D11" s="45">
        <f t="shared" si="0"/>
        <v>175.89569752281616</v>
      </c>
      <c r="E11" s="31">
        <f t="shared" si="1"/>
        <v>59.907637655417403</v>
      </c>
      <c r="F11" s="48">
        <f t="shared" si="2"/>
        <v>38.793296089385478</v>
      </c>
    </row>
    <row r="12" spans="2:15" x14ac:dyDescent="0.25">
      <c r="B12" s="47" t="s">
        <v>44</v>
      </c>
      <c r="C12" s="49">
        <v>417</v>
      </c>
      <c r="D12" s="45">
        <f t="shared" si="0"/>
        <v>164.86046511627907</v>
      </c>
      <c r="E12" s="31">
        <f t="shared" si="1"/>
        <v>58.586776859504134</v>
      </c>
      <c r="F12" s="48">
        <f t="shared" si="2"/>
        <v>38.240174672489083</v>
      </c>
      <c r="H12" s="53" t="s">
        <v>83</v>
      </c>
      <c r="I12" s="54"/>
      <c r="J12" s="54"/>
      <c r="K12" s="54"/>
      <c r="L12" s="54"/>
      <c r="M12" s="54"/>
      <c r="N12" s="54"/>
      <c r="O12" s="55"/>
    </row>
    <row r="13" spans="2:15" x14ac:dyDescent="0.25">
      <c r="B13" s="47" t="s">
        <v>45</v>
      </c>
      <c r="C13" s="49">
        <v>399</v>
      </c>
      <c r="D13" s="45">
        <f t="shared" si="0"/>
        <v>161.98208955223882</v>
      </c>
      <c r="E13" s="31">
        <f t="shared" si="1"/>
        <v>58.223175965665234</v>
      </c>
      <c r="F13" s="48">
        <f t="shared" si="2"/>
        <v>38.086363636363636</v>
      </c>
      <c r="H13" s="56" t="s">
        <v>79</v>
      </c>
      <c r="I13" s="57"/>
      <c r="J13" s="57"/>
      <c r="K13" s="57"/>
      <c r="L13" s="57"/>
      <c r="M13" s="57"/>
      <c r="N13" s="57"/>
      <c r="O13" s="58"/>
    </row>
    <row r="14" spans="2:15" x14ac:dyDescent="0.25">
      <c r="B14" s="47" t="s">
        <v>46</v>
      </c>
      <c r="C14" s="49">
        <v>293</v>
      </c>
      <c r="D14" s="45">
        <f t="shared" si="0"/>
        <v>141.3049645390071</v>
      </c>
      <c r="E14" s="31">
        <f t="shared" si="1"/>
        <v>55.344444444444441</v>
      </c>
      <c r="F14" s="48">
        <f t="shared" si="2"/>
        <v>36.844311377245511</v>
      </c>
      <c r="H14" s="56" t="s">
        <v>76</v>
      </c>
      <c r="I14" s="57"/>
      <c r="J14" s="57"/>
      <c r="K14" s="57"/>
      <c r="L14" s="57"/>
      <c r="M14" s="57"/>
      <c r="N14" s="57"/>
      <c r="O14" s="58"/>
    </row>
    <row r="15" spans="2:15" x14ac:dyDescent="0.25">
      <c r="B15" s="47" t="s">
        <v>47</v>
      </c>
      <c r="C15" s="49">
        <v>246</v>
      </c>
      <c r="D15" s="45">
        <f t="shared" si="0"/>
        <v>129.42359767891682</v>
      </c>
      <c r="E15" s="31">
        <f t="shared" si="1"/>
        <v>53.444089456869008</v>
      </c>
      <c r="F15" s="48">
        <f t="shared" si="2"/>
        <v>36</v>
      </c>
      <c r="H15" s="59" t="s">
        <v>80</v>
      </c>
      <c r="I15" s="60"/>
      <c r="J15" s="60"/>
      <c r="K15" s="60"/>
      <c r="L15" s="60"/>
      <c r="M15" s="60"/>
      <c r="N15" s="60"/>
      <c r="O15" s="61"/>
    </row>
    <row r="16" spans="2:15" x14ac:dyDescent="0.25">
      <c r="B16" s="47" t="s">
        <v>48</v>
      </c>
      <c r="C16" s="49">
        <v>224</v>
      </c>
      <c r="D16" s="45">
        <f t="shared" si="0"/>
        <v>123.08686868686868</v>
      </c>
      <c r="E16" s="31">
        <f t="shared" si="1"/>
        <v>52.343642611683848</v>
      </c>
      <c r="F16" s="48">
        <f t="shared" si="2"/>
        <v>35.501886792452829</v>
      </c>
    </row>
    <row r="17" spans="2:6" x14ac:dyDescent="0.25">
      <c r="B17" s="47" t="s">
        <v>49</v>
      </c>
      <c r="C17" s="49">
        <v>223</v>
      </c>
      <c r="D17" s="45">
        <f t="shared" si="0"/>
        <v>122.78542510121457</v>
      </c>
      <c r="E17" s="31">
        <f t="shared" si="1"/>
        <v>52.289655172413795</v>
      </c>
      <c r="F17" s="48">
        <f t="shared" si="2"/>
        <v>35.477272727272727</v>
      </c>
    </row>
    <row r="18" spans="2:6" x14ac:dyDescent="0.25">
      <c r="B18" s="47" t="s">
        <v>50</v>
      </c>
      <c r="C18" s="49">
        <v>217</v>
      </c>
      <c r="D18" s="45">
        <f t="shared" si="0"/>
        <v>120.95081967213115</v>
      </c>
      <c r="E18" s="31">
        <f t="shared" si="1"/>
        <v>51.95774647887324</v>
      </c>
      <c r="F18" s="48">
        <f t="shared" si="2"/>
        <v>35.325581395348834</v>
      </c>
    </row>
    <row r="19" spans="2:6" x14ac:dyDescent="0.25">
      <c r="B19" s="47" t="s">
        <v>51</v>
      </c>
      <c r="C19" s="49">
        <v>185</v>
      </c>
      <c r="D19" s="45">
        <f t="shared" si="0"/>
        <v>110.35087719298245</v>
      </c>
      <c r="E19" s="31">
        <f t="shared" si="1"/>
        <v>49.920634920634917</v>
      </c>
      <c r="F19" s="48">
        <f t="shared" si="2"/>
        <v>34.380530973451329</v>
      </c>
    </row>
    <row r="20" spans="2:6" x14ac:dyDescent="0.25">
      <c r="B20" s="47" t="s">
        <v>52</v>
      </c>
      <c r="C20" s="49">
        <v>184</v>
      </c>
      <c r="D20" s="45">
        <f t="shared" si="0"/>
        <v>109.99560439560439</v>
      </c>
      <c r="E20" s="31">
        <f t="shared" si="1"/>
        <v>49.848605577689241</v>
      </c>
      <c r="F20" s="48">
        <f t="shared" si="2"/>
        <v>34.346666666666664</v>
      </c>
    </row>
    <row r="21" spans="2:6" x14ac:dyDescent="0.25">
      <c r="B21" s="47" t="s">
        <v>71</v>
      </c>
      <c r="C21" s="49">
        <v>167</v>
      </c>
      <c r="D21" s="45">
        <f t="shared" si="0"/>
        <v>103.70776255707763</v>
      </c>
      <c r="E21" s="31">
        <f t="shared" si="1"/>
        <v>48.529914529914528</v>
      </c>
      <c r="F21" s="48">
        <f t="shared" si="2"/>
        <v>33.721153846153847</v>
      </c>
    </row>
    <row r="22" spans="2:6" x14ac:dyDescent="0.25">
      <c r="B22" s="47" t="s">
        <v>53</v>
      </c>
      <c r="C22" s="49">
        <v>144</v>
      </c>
      <c r="D22" s="45">
        <f t="shared" si="0"/>
        <v>94.380722891566265</v>
      </c>
      <c r="E22" s="31">
        <f t="shared" si="1"/>
        <v>46.407582938388629</v>
      </c>
      <c r="F22" s="48">
        <f t="shared" si="2"/>
        <v>32.691891891891892</v>
      </c>
    </row>
    <row r="23" spans="2:6" x14ac:dyDescent="0.25">
      <c r="B23" s="47" t="s">
        <v>54</v>
      </c>
      <c r="C23" s="49">
        <v>141</v>
      </c>
      <c r="D23" s="45">
        <f t="shared" si="0"/>
        <v>93.087378640776706</v>
      </c>
      <c r="E23" s="31">
        <f t="shared" si="1"/>
        <v>46.096153846153847</v>
      </c>
      <c r="F23" s="48">
        <f t="shared" si="2"/>
        <v>32.53846153846154</v>
      </c>
    </row>
    <row r="24" spans="2:6" x14ac:dyDescent="0.25">
      <c r="B24" s="47" t="s">
        <v>55</v>
      </c>
      <c r="C24" s="49">
        <v>139</v>
      </c>
      <c r="D24" s="45">
        <f t="shared" si="0"/>
        <v>92.214634146341467</v>
      </c>
      <c r="E24" s="31">
        <f t="shared" si="1"/>
        <v>45.883495145631066</v>
      </c>
      <c r="F24" s="48">
        <f t="shared" si="2"/>
        <v>32.43333333333333</v>
      </c>
    </row>
    <row r="25" spans="2:6" x14ac:dyDescent="0.25">
      <c r="B25" s="47" t="s">
        <v>56</v>
      </c>
      <c r="C25" s="49">
        <v>102</v>
      </c>
      <c r="D25" s="45">
        <f t="shared" si="0"/>
        <v>74.380697050938338</v>
      </c>
      <c r="E25" s="31">
        <f t="shared" si="1"/>
        <v>41.041420118343197</v>
      </c>
      <c r="F25" s="48">
        <f t="shared" si="2"/>
        <v>29.958041958041957</v>
      </c>
    </row>
    <row r="26" spans="2:6" x14ac:dyDescent="0.25">
      <c r="B26" s="47" t="s">
        <v>57</v>
      </c>
      <c r="C26" s="49">
        <v>92</v>
      </c>
      <c r="D26" s="45">
        <f t="shared" si="0"/>
        <v>68.936639118457293</v>
      </c>
      <c r="E26" s="31">
        <f t="shared" si="1"/>
        <v>39.345911949685537</v>
      </c>
      <c r="F26" s="48">
        <f t="shared" si="2"/>
        <v>29.05263157894737</v>
      </c>
    </row>
    <row r="27" spans="2:6" x14ac:dyDescent="0.25">
      <c r="B27" s="47" t="s">
        <v>72</v>
      </c>
      <c r="C27" s="49">
        <v>79</v>
      </c>
      <c r="D27" s="45">
        <f t="shared" si="0"/>
        <v>61.394285714285715</v>
      </c>
      <c r="E27" s="31">
        <f t="shared" si="1"/>
        <v>36.794520547945204</v>
      </c>
      <c r="F27" s="48">
        <f t="shared" si="2"/>
        <v>27.65</v>
      </c>
    </row>
    <row r="28" spans="2:6" x14ac:dyDescent="0.25">
      <c r="B28" s="47" t="s">
        <v>58</v>
      </c>
      <c r="C28" s="49">
        <v>78</v>
      </c>
      <c r="D28" s="45">
        <f t="shared" si="0"/>
        <v>60.790830945558739</v>
      </c>
      <c r="E28" s="31">
        <f t="shared" si="1"/>
        <v>36.579310344827583</v>
      </c>
      <c r="F28" s="48">
        <f t="shared" si="2"/>
        <v>27.529411764705884</v>
      </c>
    </row>
    <row r="29" spans="2:6" x14ac:dyDescent="0.25">
      <c r="B29" s="47" t="s">
        <v>59</v>
      </c>
      <c r="C29" s="49">
        <v>75</v>
      </c>
      <c r="D29" s="45">
        <f t="shared" si="0"/>
        <v>58.959537572254334</v>
      </c>
      <c r="E29" s="31">
        <f t="shared" si="1"/>
        <v>35.91549295774648</v>
      </c>
      <c r="F29" s="48">
        <f t="shared" si="2"/>
        <v>27.155172413793103</v>
      </c>
    </row>
    <row r="30" spans="2:6" x14ac:dyDescent="0.25">
      <c r="B30" s="47" t="s">
        <v>60</v>
      </c>
      <c r="C30" s="49">
        <v>62</v>
      </c>
      <c r="D30" s="45">
        <f t="shared" si="0"/>
        <v>50.642642642642642</v>
      </c>
      <c r="E30" s="31">
        <f t="shared" si="1"/>
        <v>32.68217054263566</v>
      </c>
      <c r="F30" s="48">
        <f t="shared" si="2"/>
        <v>25.281553398058254</v>
      </c>
    </row>
    <row r="31" spans="2:6" x14ac:dyDescent="0.25">
      <c r="B31" s="47" t="s">
        <v>61</v>
      </c>
      <c r="C31" s="49">
        <v>52</v>
      </c>
      <c r="D31" s="45">
        <f t="shared" si="0"/>
        <v>43.789473684210527</v>
      </c>
      <c r="E31" s="31">
        <f t="shared" si="1"/>
        <v>29.714285714285715</v>
      </c>
      <c r="F31" s="48">
        <f t="shared" si="2"/>
        <v>23.483870967741936</v>
      </c>
    </row>
    <row r="32" spans="2:6" x14ac:dyDescent="0.25">
      <c r="B32" s="47" t="s">
        <v>62</v>
      </c>
      <c r="C32" s="49">
        <v>22</v>
      </c>
      <c r="D32" s="45">
        <f t="shared" si="0"/>
        <v>20.423208191126278</v>
      </c>
      <c r="E32" s="31">
        <f t="shared" si="1"/>
        <v>16.808988764044944</v>
      </c>
      <c r="F32" s="48">
        <f t="shared" si="2"/>
        <v>14.666666666666666</v>
      </c>
    </row>
    <row r="33" spans="2:6" x14ac:dyDescent="0.25">
      <c r="B33" s="47" t="s">
        <v>63</v>
      </c>
      <c r="C33" s="49">
        <v>16</v>
      </c>
      <c r="D33" s="45">
        <f t="shared" si="0"/>
        <v>15.16376306620209</v>
      </c>
      <c r="E33" s="31">
        <f t="shared" si="1"/>
        <v>13.108433734939759</v>
      </c>
      <c r="F33" s="48">
        <f t="shared" si="2"/>
        <v>11.789473684210526</v>
      </c>
    </row>
    <row r="34" spans="2:6" x14ac:dyDescent="0.25">
      <c r="B34" s="47" t="s">
        <v>64</v>
      </c>
      <c r="C34" s="49">
        <v>15</v>
      </c>
      <c r="D34" s="45">
        <f t="shared" si="0"/>
        <v>14.265734265734265</v>
      </c>
      <c r="E34" s="31">
        <f t="shared" si="1"/>
        <v>12.439024390243903</v>
      </c>
      <c r="F34" s="48">
        <f t="shared" si="2"/>
        <v>11.25</v>
      </c>
    </row>
    <row r="35" spans="2:6" x14ac:dyDescent="0.25">
      <c r="B35" s="47" t="s">
        <v>65</v>
      </c>
      <c r="C35" s="49">
        <v>1</v>
      </c>
      <c r="D35" s="45">
        <f t="shared" si="0"/>
        <v>1</v>
      </c>
      <c r="E35" s="31">
        <f t="shared" si="1"/>
        <v>1</v>
      </c>
      <c r="F35" s="48">
        <f t="shared" si="2"/>
        <v>1</v>
      </c>
    </row>
  </sheetData>
  <mergeCells count="5">
    <mergeCell ref="B2:C2"/>
    <mergeCell ref="B3:C3"/>
    <mergeCell ref="B4:C4"/>
    <mergeCell ref="B5:C5"/>
    <mergeCell ref="B6:C6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Aderência a padrão</vt:lpstr>
      <vt:lpstr>Proporção</vt:lpstr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Nelson Nei Granato Neto</dc:creator>
  <cp:lastModifiedBy>Nelson Nei Granato Neto</cp:lastModifiedBy>
  <cp:lastPrinted>2018-10-24T20:04:11Z</cp:lastPrinted>
  <dcterms:created xsi:type="dcterms:W3CDTF">2018-10-24T14:43:31Z</dcterms:created>
  <dcterms:modified xsi:type="dcterms:W3CDTF">2018-11-01T18:09:22Z</dcterms:modified>
</cp:coreProperties>
</file>